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30" windowWidth="19035" windowHeight="12015"/>
  </bookViews>
  <sheets>
    <sheet name="Sheet1" sheetId="1" r:id="rId1"/>
  </sheets>
  <calcPr calcId="145621"/>
</workbook>
</file>

<file path=xl/calcChain.xml><?xml version="1.0" encoding="utf-8"?>
<calcChain xmlns="http://schemas.openxmlformats.org/spreadsheetml/2006/main">
  <c r="G7" i="1" l="1"/>
  <c r="G10" i="1" s="1"/>
  <c r="E7" i="1"/>
  <c r="E10" i="1" s="1"/>
  <c r="H5" i="1"/>
  <c r="E6" i="1" l="1"/>
  <c r="G18" i="1"/>
  <c r="G17" i="1"/>
  <c r="G16" i="1"/>
  <c r="G15" i="1"/>
  <c r="G14" i="1"/>
  <c r="G13" i="1"/>
  <c r="G12" i="1"/>
  <c r="G11" i="1"/>
  <c r="G9" i="1"/>
  <c r="G8" i="1"/>
  <c r="E18" i="1"/>
  <c r="E17" i="1"/>
  <c r="E16" i="1"/>
  <c r="E15" i="1"/>
  <c r="E14" i="1"/>
  <c r="E13" i="1"/>
  <c r="E12" i="1"/>
  <c r="E11" i="1"/>
  <c r="E9" i="1"/>
  <c r="E8" i="1"/>
  <c r="G6" i="1"/>
  <c r="H7" i="1"/>
  <c r="E19" i="1" l="1"/>
  <c r="D20" i="1" s="1"/>
  <c r="G19" i="1"/>
  <c r="E20" i="1"/>
  <c r="G20" i="1"/>
  <c r="F20" i="1"/>
  <c r="H19" i="1" l="1"/>
</calcChain>
</file>

<file path=xl/sharedStrings.xml><?xml version="1.0" encoding="utf-8"?>
<sst xmlns="http://schemas.openxmlformats.org/spreadsheetml/2006/main" count="54" uniqueCount="48">
  <si>
    <t xml:space="preserve">Retail Costing - Selling to Independent Retailer from third party wholesaler </t>
  </si>
  <si>
    <t>Emphasis on setting a retail you think the market can bear and evaluating resulting cost structure</t>
  </si>
  <si>
    <t>Regular</t>
  </si>
  <si>
    <t>%</t>
  </si>
  <si>
    <t>$</t>
  </si>
  <si>
    <t>Retail Price</t>
  </si>
  <si>
    <t>Retail Gross Margin</t>
  </si>
  <si>
    <t>Margin expectations will vary by category</t>
  </si>
  <si>
    <t>Retailer landed cost</t>
  </si>
  <si>
    <t>Freight to retailer</t>
  </si>
  <si>
    <t>Estimated</t>
  </si>
  <si>
    <t>Estimated dry goods upcharge; frozen/reefer would be higher</t>
  </si>
  <si>
    <t>Your Invoice Price to wholesale</t>
  </si>
  <si>
    <t>Items 7 to 14 inclusive are paid on this amount</t>
  </si>
  <si>
    <t>Retailer inside monies</t>
  </si>
  <si>
    <t>Advertising Allowance</t>
  </si>
  <si>
    <t>Typical ad allowance is 2.0% to 2.5%</t>
  </si>
  <si>
    <t>Central Billing Allowance</t>
  </si>
  <si>
    <t>May not apply to corporate stores</t>
  </si>
  <si>
    <t>Annual Volume Rebate</t>
  </si>
  <si>
    <t>Most retailers want AVR; you can make the % based on volume</t>
  </si>
  <si>
    <t>Shelf maintenance fee or ?</t>
  </si>
  <si>
    <t>This one is new. Retailers are thinking of new things to charge for</t>
  </si>
  <si>
    <t>Typical commission on grocery is 5% of wholesale selling price</t>
  </si>
  <si>
    <t>Your Net Price</t>
  </si>
  <si>
    <t>Your Gross Margin</t>
  </si>
  <si>
    <t>Calculated for you</t>
  </si>
  <si>
    <t>Your COGS</t>
  </si>
  <si>
    <t>Your variable cost of goods</t>
  </si>
  <si>
    <t>Retailers will have different expectation for everyday margin versus feature margin.</t>
  </si>
  <si>
    <t>It is important to ask them what these are.</t>
  </si>
  <si>
    <t>You can also ask the retailer what kind of upcharge and freight they pay to land the product in their stores.</t>
  </si>
  <si>
    <t>You can ask the retailer what they like to see for "inside monies" in terms of a program.</t>
  </si>
  <si>
    <t>You could justify differential wholesale pricing by indicating different pricing for different order sizes so that larger order justifies larger discount</t>
  </si>
  <si>
    <t>Feature/Sale</t>
  </si>
  <si>
    <t>NOTES</t>
  </si>
  <si>
    <t>INSTRUCTIONS</t>
  </si>
  <si>
    <t>Enter expected retail price (1).</t>
  </si>
  <si>
    <t>Enter expected retail gross margin (2).</t>
  </si>
  <si>
    <t>Enter values in 4, 5, and 7-14.</t>
  </si>
  <si>
    <t>Enter COGS (17).  Use Glossary attachment to figure COGS.</t>
  </si>
  <si>
    <t>Same for feature pricing: you need to be comfortable giving the same pricing to all customers (you never know; one retailer may get ahold of the others' pricing and call you on it)</t>
  </si>
  <si>
    <t>You may end up designing different inside monies programs for different retailers, but it is important that the invoice price to wholesale is very close for the different retailers so there is no appearance of price favouritism</t>
  </si>
  <si>
    <t>Distributor margin</t>
  </si>
  <si>
    <t>Broker commission</t>
  </si>
  <si>
    <t>Distributor inside monies</t>
  </si>
  <si>
    <t>Distributors also run flyers so will want you to participate</t>
  </si>
  <si>
    <t>Distributors also expect inside monies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</si>
</sst>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quot;$&quot;* #,##0.00_-;\-&quot;$&quot;* #,##0.00_-;_-&quot;$&quot;* &quot;-&quot;??_-;_-@_-"/>
    <numFmt numFmtId="165" formatCode="0.0%"/>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u/>
      <sz val="11"/>
      <color theme="10"/>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46">
    <xf numFmtId="0" fontId="0" fillId="0" borderId="0" xfId="0"/>
    <xf numFmtId="0" fontId="0" fillId="0" borderId="0" xfId="0"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4" xfId="0" applyFont="1" applyBorder="1"/>
    <xf numFmtId="44" fontId="2" fillId="0" borderId="4" xfId="1" applyFont="1" applyBorder="1"/>
    <xf numFmtId="9" fontId="1" fillId="0" borderId="4" xfId="2" applyFont="1" applyBorder="1"/>
    <xf numFmtId="164" fontId="0" fillId="0" borderId="0" xfId="0" applyNumberFormat="1"/>
    <xf numFmtId="0" fontId="0" fillId="0" borderId="4" xfId="0" applyBorder="1" applyAlignment="1">
      <alignment horizontal="center"/>
    </xf>
    <xf numFmtId="0" fontId="0" fillId="0" borderId="4" xfId="0" applyBorder="1"/>
    <xf numFmtId="165" fontId="1" fillId="0" borderId="4" xfId="2" applyNumberFormat="1" applyFont="1" applyBorder="1"/>
    <xf numFmtId="164" fontId="1" fillId="0" borderId="4" xfId="1" applyNumberFormat="1" applyFont="1" applyBorder="1"/>
    <xf numFmtId="44" fontId="1" fillId="0" borderId="4" xfId="1" applyFont="1" applyBorder="1"/>
    <xf numFmtId="9" fontId="1" fillId="0" borderId="4" xfId="2" applyFont="1" applyBorder="1" applyAlignment="1">
      <alignment horizontal="left"/>
    </xf>
    <xf numFmtId="9" fontId="0" fillId="0" borderId="4" xfId="2" applyFont="1" applyBorder="1"/>
    <xf numFmtId="9" fontId="0" fillId="0" borderId="0" xfId="0" applyNumberFormat="1"/>
    <xf numFmtId="9" fontId="0" fillId="0" borderId="4" xfId="2" applyFont="1" applyBorder="1" applyAlignment="1">
      <alignment horizontal="left"/>
    </xf>
    <xf numFmtId="9" fontId="1" fillId="0" borderId="0" xfId="2" applyFont="1"/>
    <xf numFmtId="165" fontId="2" fillId="0" borderId="4" xfId="2" applyNumberFormat="1" applyFont="1" applyBorder="1"/>
    <xf numFmtId="44" fontId="2" fillId="2" borderId="4" xfId="1" applyFont="1" applyFill="1" applyBorder="1" applyProtection="1">
      <protection locked="0"/>
    </xf>
    <xf numFmtId="165" fontId="1" fillId="2" borderId="4" xfId="2" applyNumberFormat="1" applyFont="1" applyFill="1" applyBorder="1" applyProtection="1">
      <protection locked="0"/>
    </xf>
    <xf numFmtId="44" fontId="1" fillId="2" borderId="4" xfId="1" applyFont="1" applyFill="1" applyBorder="1" applyProtection="1">
      <protection locked="0"/>
    </xf>
    <xf numFmtId="0" fontId="2" fillId="0" borderId="0" xfId="0" applyFont="1" applyBorder="1" applyAlignment="1">
      <alignment horizontal="center"/>
    </xf>
    <xf numFmtId="0" fontId="0" fillId="0" borderId="0" xfId="0" applyBorder="1" applyAlignment="1">
      <alignment horizontal="center"/>
    </xf>
    <xf numFmtId="0" fontId="2" fillId="0" borderId="0" xfId="0" applyFont="1"/>
    <xf numFmtId="0" fontId="4" fillId="0" borderId="0" xfId="3"/>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wrapText="1"/>
    </xf>
    <xf numFmtId="0" fontId="0" fillId="0" borderId="0" xfId="0" applyAlignment="1">
      <alignment horizontal="left" vertical="top" wrapText="1"/>
    </xf>
    <xf numFmtId="0" fontId="2" fillId="0" borderId="0" xfId="0" applyFont="1" applyAlignment="1">
      <alignment vertical="top" wrapText="1"/>
    </xf>
    <xf numFmtId="0" fontId="0" fillId="0" borderId="4" xfId="0" applyBorder="1" applyAlignment="1">
      <alignment horizontal="left" vertical="top" wrapText="1"/>
    </xf>
    <xf numFmtId="0" fontId="0" fillId="0" borderId="4" xfId="0" applyBorder="1" applyAlignment="1">
      <alignment horizontal="left" vertical="top" wrapText="1"/>
    </xf>
    <xf numFmtId="0" fontId="5" fillId="0" borderId="4"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center"/>
    </xf>
    <xf numFmtId="0" fontId="2" fillId="0" borderId="2" xfId="0" applyFont="1" applyBorder="1" applyAlignment="1">
      <alignment horizontal="center"/>
    </xf>
    <xf numFmtId="0" fontId="0" fillId="0" borderId="4" xfId="0" applyBorder="1" applyAlignment="1">
      <alignment horizontal="left" vertical="center" wrapText="1"/>
    </xf>
    <xf numFmtId="0" fontId="0" fillId="0" borderId="4" xfId="0" applyBorder="1" applyAlignment="1">
      <alignment horizontal="left" wrapText="1"/>
    </xf>
    <xf numFmtId="0" fontId="3" fillId="0" borderId="0" xfId="0" applyFont="1" applyAlignment="1">
      <alignment horizontal="center"/>
    </xf>
    <xf numFmtId="0" fontId="0" fillId="0" borderId="0" xfId="0" applyAlignment="1">
      <alignment horizontal="center"/>
    </xf>
    <xf numFmtId="0" fontId="5" fillId="0" borderId="2" xfId="0" applyFont="1" applyBorder="1" applyAlignment="1">
      <alignment horizontal="left" vertical="top" wrapText="1"/>
    </xf>
    <xf numFmtId="0" fontId="0" fillId="0" borderId="3" xfId="0" applyBorder="1" applyAlignment="1">
      <alignment horizontal="left" vertical="top" wrapText="1"/>
    </xf>
    <xf numFmtId="0" fontId="0" fillId="0" borderId="3" xfId="0"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left" vertical="top" wrapText="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27</xdr:row>
      <xdr:rowOff>1</xdr:rowOff>
    </xdr:from>
    <xdr:to>
      <xdr:col>6</xdr:col>
      <xdr:colOff>0</xdr:colOff>
      <xdr:row>30</xdr:row>
      <xdr:rowOff>0</xdr:rowOff>
    </xdr:to>
    <xdr:sp macro="" textlink="">
      <xdr:nvSpPr>
        <xdr:cNvPr id="2" name="TextBox 1"/>
        <xdr:cNvSpPr txBox="1"/>
      </xdr:nvSpPr>
      <xdr:spPr>
        <a:xfrm>
          <a:off x="695325" y="5353051"/>
          <a:ext cx="3733800" cy="1533524"/>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Developed by (and thanks to): </a:t>
          </a:r>
          <a:r>
            <a:rPr lang="en-US"/>
            <a:t> </a:t>
          </a:r>
        </a:p>
        <a:p>
          <a:r>
            <a:rPr lang="en-US" sz="1100" b="0" i="0" u="none" strike="noStrike">
              <a:solidFill>
                <a:schemeClr val="dk1"/>
              </a:solidFill>
              <a:effectLst/>
              <a:latin typeface="+mn-lt"/>
              <a:ea typeface="+mn-ea"/>
              <a:cs typeface="+mn-cs"/>
            </a:rPr>
            <a:t>Jeff Fidyk, B.Comm.</a:t>
          </a:r>
          <a:r>
            <a:rPr lang="en-US"/>
            <a:t> </a:t>
          </a:r>
        </a:p>
        <a:p>
          <a:r>
            <a:rPr lang="en-US" sz="1100" b="0" i="0" u="none" strike="noStrike">
              <a:solidFill>
                <a:schemeClr val="dk1"/>
              </a:solidFill>
              <a:effectLst/>
              <a:latin typeface="+mn-lt"/>
              <a:ea typeface="+mn-ea"/>
              <a:cs typeface="+mn-cs"/>
            </a:rPr>
            <a:t>Business Development Specialist - Consumer Trends</a:t>
          </a:r>
          <a:r>
            <a:rPr lang="en-US"/>
            <a:t> </a:t>
          </a:r>
        </a:p>
        <a:p>
          <a:r>
            <a:rPr lang="en-US" sz="1100" b="0" i="0" u="none" strike="noStrike">
              <a:solidFill>
                <a:schemeClr val="dk1"/>
              </a:solidFill>
              <a:effectLst/>
              <a:latin typeface="+mn-lt"/>
              <a:ea typeface="+mn-ea"/>
              <a:cs typeface="+mn-cs"/>
            </a:rPr>
            <a:t>Food Commercialization and Marketing</a:t>
          </a:r>
          <a:r>
            <a:rPr lang="en-US"/>
            <a:t> </a:t>
          </a:r>
        </a:p>
        <a:p>
          <a:r>
            <a:rPr lang="en-US" sz="1100" b="0" i="0" u="none" strike="noStrike">
              <a:solidFill>
                <a:schemeClr val="dk1"/>
              </a:solidFill>
              <a:effectLst/>
              <a:latin typeface="+mn-lt"/>
              <a:ea typeface="+mn-ea"/>
              <a:cs typeface="+mn-cs"/>
            </a:rPr>
            <a:t>Manitoba Agriculture, Food and Rural Initiatives</a:t>
          </a:r>
          <a:r>
            <a:rPr lang="en-US"/>
            <a:t> </a:t>
          </a:r>
        </a:p>
        <a:p>
          <a:r>
            <a:rPr lang="en-US" sz="1100" b="0" i="0" u="sng" strike="noStrike">
              <a:solidFill>
                <a:schemeClr val="dk1"/>
              </a:solidFill>
              <a:effectLst/>
              <a:latin typeface="+mn-lt"/>
              <a:ea typeface="+mn-ea"/>
              <a:cs typeface="+mn-cs"/>
              <a:hlinkClick xmlns:r="http://schemas.openxmlformats.org/officeDocument/2006/relationships" r:id=""/>
            </a:rPr>
            <a:t>jeff.fidyk@gov.mb.ca</a:t>
          </a:r>
          <a:r>
            <a:rPr lang="en-US"/>
            <a:t> </a:t>
          </a:r>
        </a:p>
        <a:p>
          <a:r>
            <a:rPr lang="en-US" sz="1100" b="0" i="0" u="none" strike="noStrike">
              <a:solidFill>
                <a:schemeClr val="dk1"/>
              </a:solidFill>
              <a:effectLst/>
              <a:latin typeface="+mn-lt"/>
              <a:ea typeface="+mn-ea"/>
              <a:cs typeface="+mn-cs"/>
            </a:rPr>
            <a:t>(204) 871-0491</a:t>
          </a:r>
          <a:r>
            <a:rPr lang="en-US"/>
            <a:t>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tabSelected="1" workbookViewId="0">
      <selection activeCell="E5" sqref="E5"/>
    </sheetView>
  </sheetViews>
  <sheetFormatPr defaultRowHeight="15" x14ac:dyDescent="0.25"/>
  <cols>
    <col min="1" max="1" width="10.42578125" style="1" customWidth="1"/>
    <col min="2" max="2" width="3.5703125" style="1" customWidth="1"/>
    <col min="3" max="3" width="25" customWidth="1"/>
    <col min="8" max="8" width="60.140625" bestFit="1" customWidth="1"/>
    <col min="12" max="12" width="8.85546875" customWidth="1"/>
  </cols>
  <sheetData>
    <row r="1" spans="1:10" ht="15.75" x14ac:dyDescent="0.25">
      <c r="A1" s="39" t="s">
        <v>0</v>
      </c>
      <c r="B1" s="39"/>
      <c r="C1" s="39"/>
      <c r="D1" s="39"/>
      <c r="E1" s="39"/>
      <c r="F1" s="39"/>
      <c r="G1" s="39"/>
      <c r="H1" s="39"/>
    </row>
    <row r="2" spans="1:10" x14ac:dyDescent="0.25">
      <c r="A2" s="40" t="s">
        <v>1</v>
      </c>
      <c r="B2" s="40"/>
      <c r="C2" s="40"/>
      <c r="D2" s="40"/>
      <c r="E2" s="40"/>
      <c r="F2" s="40"/>
      <c r="G2" s="40"/>
      <c r="H2" s="40"/>
    </row>
    <row r="3" spans="1:10" x14ac:dyDescent="0.25">
      <c r="D3" s="35" t="s">
        <v>2</v>
      </c>
      <c r="E3" s="36"/>
      <c r="F3" s="35" t="s">
        <v>34</v>
      </c>
      <c r="G3" s="36"/>
    </row>
    <row r="4" spans="1:10" x14ac:dyDescent="0.25">
      <c r="D4" s="2" t="s">
        <v>3</v>
      </c>
      <c r="E4" s="2" t="s">
        <v>4</v>
      </c>
      <c r="F4" s="2" t="s">
        <v>3</v>
      </c>
      <c r="G4" s="2" t="s">
        <v>4</v>
      </c>
    </row>
    <row r="5" spans="1:10" x14ac:dyDescent="0.25">
      <c r="A5" s="22"/>
      <c r="B5" s="3">
        <v>1</v>
      </c>
      <c r="C5" s="4" t="s">
        <v>5</v>
      </c>
      <c r="D5" s="4"/>
      <c r="E5" s="19">
        <v>2.4900000000000002</v>
      </c>
      <c r="F5" s="4"/>
      <c r="G5" s="19">
        <v>1.99</v>
      </c>
      <c r="H5" s="6" t="str">
        <f>"Regular retail is "&amp;ROUND(E5/E21,1)&amp;" times your cost of goods"</f>
        <v>Regular retail is 5 times your cost of goods</v>
      </c>
      <c r="J5" s="7"/>
    </row>
    <row r="6" spans="1:10" x14ac:dyDescent="0.25">
      <c r="A6" s="23"/>
      <c r="B6" s="8">
        <v>2</v>
      </c>
      <c r="C6" s="9" t="s">
        <v>6</v>
      </c>
      <c r="D6" s="20">
        <v>0.4</v>
      </c>
      <c r="E6" s="11">
        <f>+E5-E7</f>
        <v>1.0000000000000002</v>
      </c>
      <c r="F6" s="20">
        <v>0.3</v>
      </c>
      <c r="G6" s="11">
        <f>+G5-G7</f>
        <v>0.60000000000000009</v>
      </c>
      <c r="H6" s="9" t="s">
        <v>7</v>
      </c>
    </row>
    <row r="7" spans="1:10" x14ac:dyDescent="0.25">
      <c r="A7" s="23"/>
      <c r="B7" s="8">
        <v>3</v>
      </c>
      <c r="C7" s="9" t="s">
        <v>8</v>
      </c>
      <c r="D7" s="9"/>
      <c r="E7" s="12">
        <f>ROUND(E5*(1-D6),2)</f>
        <v>1.49</v>
      </c>
      <c r="F7" s="9"/>
      <c r="G7" s="12">
        <f>ROUND(G5*(1-F6),2)</f>
        <v>1.39</v>
      </c>
      <c r="H7" s="6" t="str">
        <f>"The landed cost to the retailer is "&amp;ROUND(E7/E21,1)&amp;" times your cost of goods"</f>
        <v>The landed cost to the retailer is 3 times your cost of goods</v>
      </c>
    </row>
    <row r="8" spans="1:10" x14ac:dyDescent="0.25">
      <c r="A8" s="23"/>
      <c r="B8" s="8">
        <v>4</v>
      </c>
      <c r="C8" s="9" t="s">
        <v>9</v>
      </c>
      <c r="D8" s="20">
        <v>0.02</v>
      </c>
      <c r="E8" s="12">
        <f>+D8*E10</f>
        <v>2.4686320000000001E-2</v>
      </c>
      <c r="F8" s="20">
        <v>0.02</v>
      </c>
      <c r="G8" s="12">
        <f>+F8*G10</f>
        <v>2.3029519999999998E-2</v>
      </c>
      <c r="H8" s="9" t="s">
        <v>10</v>
      </c>
    </row>
    <row r="9" spans="1:10" x14ac:dyDescent="0.25">
      <c r="A9" s="23"/>
      <c r="B9" s="8">
        <v>5</v>
      </c>
      <c r="C9" s="9" t="s">
        <v>43</v>
      </c>
      <c r="D9" s="20">
        <v>0.2</v>
      </c>
      <c r="E9" s="12">
        <f>+D9*E10</f>
        <v>0.2468632</v>
      </c>
      <c r="F9" s="20">
        <v>0.2</v>
      </c>
      <c r="G9" s="12">
        <f>+F9*G10</f>
        <v>0.23029520000000001</v>
      </c>
      <c r="H9" s="9" t="s">
        <v>11</v>
      </c>
    </row>
    <row r="10" spans="1:10" x14ac:dyDescent="0.25">
      <c r="A10" s="22"/>
      <c r="B10" s="3">
        <v>6</v>
      </c>
      <c r="C10" s="4" t="s">
        <v>12</v>
      </c>
      <c r="D10" s="4"/>
      <c r="E10" s="5">
        <f>E7-E7*SUM(D8:D9)*(1-SUM(D8:D9))</f>
        <v>1.234316</v>
      </c>
      <c r="F10" s="4"/>
      <c r="G10" s="5">
        <f>G7-G7*SUM(F8:F9)*(1-SUM(F8:F9))</f>
        <v>1.1514759999999999</v>
      </c>
      <c r="H10" s="4" t="s">
        <v>13</v>
      </c>
    </row>
    <row r="11" spans="1:10" x14ac:dyDescent="0.25">
      <c r="A11" s="37" t="s">
        <v>14</v>
      </c>
      <c r="B11" s="8">
        <v>7</v>
      </c>
      <c r="C11" s="9" t="s">
        <v>15</v>
      </c>
      <c r="D11" s="20">
        <v>2.5000000000000001E-2</v>
      </c>
      <c r="E11" s="12">
        <f>+D11*E10</f>
        <v>3.0857900000000001E-2</v>
      </c>
      <c r="F11" s="20">
        <v>2.5000000000000001E-2</v>
      </c>
      <c r="G11" s="12">
        <f>+F11*G10</f>
        <v>2.8786900000000001E-2</v>
      </c>
      <c r="H11" s="6" t="s">
        <v>16</v>
      </c>
    </row>
    <row r="12" spans="1:10" x14ac:dyDescent="0.25">
      <c r="A12" s="37"/>
      <c r="B12" s="8">
        <v>8</v>
      </c>
      <c r="C12" s="9" t="s">
        <v>17</v>
      </c>
      <c r="D12" s="20">
        <v>0.02</v>
      </c>
      <c r="E12" s="12">
        <f>+D12*E10</f>
        <v>2.4686320000000001E-2</v>
      </c>
      <c r="F12" s="20">
        <v>0.02</v>
      </c>
      <c r="G12" s="12">
        <f>+F12*G10</f>
        <v>2.3029519999999998E-2</v>
      </c>
      <c r="H12" s="13" t="s">
        <v>18</v>
      </c>
    </row>
    <row r="13" spans="1:10" x14ac:dyDescent="0.25">
      <c r="A13" s="37"/>
      <c r="B13" s="8">
        <v>9</v>
      </c>
      <c r="C13" s="9" t="s">
        <v>19</v>
      </c>
      <c r="D13" s="20">
        <v>0.04</v>
      </c>
      <c r="E13" s="12">
        <f>+D13*E10</f>
        <v>4.9372640000000002E-2</v>
      </c>
      <c r="F13" s="20">
        <v>0.04</v>
      </c>
      <c r="G13" s="12">
        <f>+F13*G10</f>
        <v>4.6059039999999996E-2</v>
      </c>
      <c r="H13" s="9" t="s">
        <v>20</v>
      </c>
    </row>
    <row r="14" spans="1:10" x14ac:dyDescent="0.25">
      <c r="A14" s="37"/>
      <c r="B14" s="8">
        <v>10</v>
      </c>
      <c r="C14" s="9" t="s">
        <v>21</v>
      </c>
      <c r="D14" s="20">
        <v>0.03</v>
      </c>
      <c r="E14" s="12">
        <f>+D14*E10</f>
        <v>3.7029479999999997E-2</v>
      </c>
      <c r="F14" s="20">
        <v>0.03</v>
      </c>
      <c r="G14" s="12">
        <f>+F14*G10</f>
        <v>3.4544279999999997E-2</v>
      </c>
      <c r="H14" s="14" t="s">
        <v>22</v>
      </c>
    </row>
    <row r="15" spans="1:10" x14ac:dyDescent="0.25">
      <c r="A15" s="38" t="s">
        <v>45</v>
      </c>
      <c r="B15" s="8">
        <v>11</v>
      </c>
      <c r="C15" s="9" t="s">
        <v>15</v>
      </c>
      <c r="D15" s="20">
        <v>0.02</v>
      </c>
      <c r="E15" s="12">
        <f>+D15*E10</f>
        <v>2.4686320000000001E-2</v>
      </c>
      <c r="F15" s="20">
        <v>0.02</v>
      </c>
      <c r="G15" s="12">
        <f>+F15*G10</f>
        <v>2.3029519999999998E-2</v>
      </c>
      <c r="H15" s="14" t="s">
        <v>46</v>
      </c>
      <c r="I15" s="15"/>
    </row>
    <row r="16" spans="1:10" x14ac:dyDescent="0.25">
      <c r="A16" s="38"/>
      <c r="B16" s="8">
        <v>12</v>
      </c>
      <c r="C16" s="9" t="s">
        <v>17</v>
      </c>
      <c r="D16" s="20">
        <v>0.02</v>
      </c>
      <c r="E16" s="12">
        <f>+D16*E10</f>
        <v>2.4686320000000001E-2</v>
      </c>
      <c r="F16" s="20">
        <v>0.02</v>
      </c>
      <c r="G16" s="12">
        <f>+F16*G10</f>
        <v>2.3029519999999998E-2</v>
      </c>
      <c r="H16" s="16" t="s">
        <v>47</v>
      </c>
    </row>
    <row r="17" spans="1:13" x14ac:dyDescent="0.25">
      <c r="A17" s="38"/>
      <c r="B17" s="8">
        <v>13</v>
      </c>
      <c r="C17" s="9" t="s">
        <v>19</v>
      </c>
      <c r="D17" s="20">
        <v>0.04</v>
      </c>
      <c r="E17" s="12">
        <f>+D17*E10</f>
        <v>4.9372640000000002E-2</v>
      </c>
      <c r="F17" s="20">
        <v>0.04</v>
      </c>
      <c r="G17" s="12">
        <f>+F17*G10</f>
        <v>4.6059039999999996E-2</v>
      </c>
      <c r="H17" s="9" t="s">
        <v>47</v>
      </c>
    </row>
    <row r="18" spans="1:13" x14ac:dyDescent="0.25">
      <c r="A18" s="23"/>
      <c r="B18" s="8">
        <v>14</v>
      </c>
      <c r="C18" s="9" t="s">
        <v>44</v>
      </c>
      <c r="D18" s="20">
        <v>0.05</v>
      </c>
      <c r="E18" s="12">
        <f>+D18*E10</f>
        <v>6.1715800000000001E-2</v>
      </c>
      <c r="F18" s="20">
        <v>0.05</v>
      </c>
      <c r="G18" s="12">
        <f>+F18*G10</f>
        <v>5.7573800000000001E-2</v>
      </c>
      <c r="H18" s="9" t="s">
        <v>23</v>
      </c>
    </row>
    <row r="19" spans="1:13" x14ac:dyDescent="0.25">
      <c r="A19" s="23"/>
      <c r="B19" s="8">
        <v>15</v>
      </c>
      <c r="C19" s="9" t="s">
        <v>24</v>
      </c>
      <c r="D19" s="9"/>
      <c r="E19" s="12">
        <f>+E10-SUM(E11:E18)</f>
        <v>0.93190857999999999</v>
      </c>
      <c r="F19" s="9"/>
      <c r="G19" s="12">
        <f>+G10-SUM(G11:G18)</f>
        <v>0.86936437999999994</v>
      </c>
      <c r="H19" s="10" t="str">
        <f>ROUND((G19-E19)/E19,3)*100&amp;"% variance between regular net price &amp; feature net price"</f>
        <v>-6.7% variance between regular net price &amp; feature net price</v>
      </c>
      <c r="I19" s="17"/>
    </row>
    <row r="20" spans="1:13" x14ac:dyDescent="0.25">
      <c r="A20" s="23"/>
      <c r="B20" s="8">
        <v>16</v>
      </c>
      <c r="C20" s="4" t="s">
        <v>25</v>
      </c>
      <c r="D20" s="18">
        <f>+(E19-E21)/E19</f>
        <v>0.46346668468273999</v>
      </c>
      <c r="E20" s="5">
        <f>+E19-E21</f>
        <v>0.43190857999999999</v>
      </c>
      <c r="F20" s="18">
        <f>+(G19-G21)/G19</f>
        <v>0.4248671655951673</v>
      </c>
      <c r="G20" s="5">
        <f>+G19-G21</f>
        <v>0.36936437999999994</v>
      </c>
      <c r="H20" s="4" t="s">
        <v>26</v>
      </c>
    </row>
    <row r="21" spans="1:13" x14ac:dyDescent="0.25">
      <c r="A21" s="23"/>
      <c r="B21" s="8">
        <v>17</v>
      </c>
      <c r="C21" s="9" t="s">
        <v>27</v>
      </c>
      <c r="D21" s="9"/>
      <c r="E21" s="21">
        <v>0.5</v>
      </c>
      <c r="F21" s="9"/>
      <c r="G21" s="21">
        <v>0.5</v>
      </c>
      <c r="H21" s="9" t="s">
        <v>28</v>
      </c>
    </row>
    <row r="23" spans="1:13" x14ac:dyDescent="0.25">
      <c r="B23" s="34" t="s">
        <v>36</v>
      </c>
      <c r="C23" s="34"/>
      <c r="D23" s="34"/>
      <c r="E23" s="34"/>
      <c r="F23" s="34"/>
      <c r="G23" s="34" t="s">
        <v>35</v>
      </c>
      <c r="H23" s="34"/>
      <c r="I23" s="30"/>
      <c r="J23" s="30"/>
      <c r="K23" s="30"/>
      <c r="L23" s="30"/>
      <c r="M23" s="30"/>
    </row>
    <row r="24" spans="1:13" x14ac:dyDescent="0.25">
      <c r="B24" s="31">
        <v>1</v>
      </c>
      <c r="C24" s="32" t="s">
        <v>37</v>
      </c>
      <c r="D24" s="32"/>
      <c r="E24" s="32"/>
      <c r="F24" s="32"/>
      <c r="G24" s="33" t="s">
        <v>29</v>
      </c>
      <c r="H24" s="33"/>
      <c r="I24" s="26"/>
      <c r="J24" s="26"/>
      <c r="K24" s="26"/>
      <c r="L24" s="26"/>
    </row>
    <row r="25" spans="1:13" x14ac:dyDescent="0.25">
      <c r="B25" s="31">
        <v>2</v>
      </c>
      <c r="C25" s="32" t="s">
        <v>38</v>
      </c>
      <c r="D25" s="32"/>
      <c r="E25" s="32"/>
      <c r="F25" s="32"/>
      <c r="G25" s="33" t="s">
        <v>30</v>
      </c>
      <c r="H25" s="33"/>
      <c r="I25" s="26"/>
      <c r="J25" s="26"/>
      <c r="K25" s="26"/>
      <c r="L25" s="26"/>
    </row>
    <row r="26" spans="1:13" ht="30.75" customHeight="1" x14ac:dyDescent="0.25">
      <c r="B26" s="31">
        <v>3</v>
      </c>
      <c r="C26" s="32" t="s">
        <v>39</v>
      </c>
      <c r="D26" s="32"/>
      <c r="E26" s="32"/>
      <c r="F26" s="32"/>
      <c r="G26" s="33" t="s">
        <v>31</v>
      </c>
      <c r="H26" s="33"/>
      <c r="I26" s="26"/>
      <c r="J26" s="26"/>
      <c r="K26" s="26"/>
      <c r="L26" s="26"/>
    </row>
    <row r="27" spans="1:13" x14ac:dyDescent="0.25">
      <c r="B27" s="42">
        <v>4</v>
      </c>
      <c r="C27" s="43" t="s">
        <v>40</v>
      </c>
      <c r="D27" s="43"/>
      <c r="E27" s="43"/>
      <c r="F27" s="43"/>
      <c r="G27" s="33" t="s">
        <v>32</v>
      </c>
      <c r="H27" s="33"/>
      <c r="I27" s="26"/>
      <c r="J27" s="26"/>
      <c r="K27" s="26"/>
      <c r="L27" s="26"/>
    </row>
    <row r="28" spans="1:13" ht="45.75" customHeight="1" x14ac:dyDescent="0.25">
      <c r="B28" s="44"/>
      <c r="C28" s="45"/>
      <c r="D28" s="45"/>
      <c r="E28" s="45"/>
      <c r="F28" s="45"/>
      <c r="G28" s="41" t="s">
        <v>42</v>
      </c>
      <c r="H28" s="33"/>
      <c r="I28" s="26"/>
      <c r="J28" s="26"/>
      <c r="K28" s="26"/>
      <c r="L28" s="26"/>
    </row>
    <row r="29" spans="1:13" ht="43.5" customHeight="1" x14ac:dyDescent="0.25">
      <c r="B29" s="29"/>
      <c r="C29" s="29"/>
      <c r="D29" s="29"/>
      <c r="E29" s="29"/>
      <c r="F29" s="29"/>
      <c r="G29" s="33" t="s">
        <v>41</v>
      </c>
      <c r="H29" s="33"/>
      <c r="I29" s="26"/>
      <c r="J29" s="26"/>
      <c r="K29" s="26"/>
      <c r="L29" s="26"/>
    </row>
    <row r="30" spans="1:13" ht="31.5" customHeight="1" x14ac:dyDescent="0.25">
      <c r="B30" s="28"/>
      <c r="C30" s="26"/>
      <c r="D30" s="26"/>
      <c r="E30" s="26"/>
      <c r="F30" s="26"/>
      <c r="G30" s="33" t="s">
        <v>33</v>
      </c>
      <c r="H30" s="33"/>
      <c r="I30" s="26"/>
      <c r="J30" s="26"/>
      <c r="K30" s="26"/>
      <c r="L30" s="26"/>
    </row>
    <row r="31" spans="1:13" x14ac:dyDescent="0.25">
      <c r="G31" s="27"/>
      <c r="H31" s="27"/>
      <c r="I31" s="27"/>
      <c r="J31" s="27"/>
      <c r="K31" s="27"/>
      <c r="L31" s="27"/>
      <c r="M31" s="27"/>
    </row>
    <row r="32" spans="1:13" x14ac:dyDescent="0.25">
      <c r="A32"/>
      <c r="B32"/>
      <c r="C32" s="24"/>
    </row>
    <row r="37" spans="3:3" x14ac:dyDescent="0.25">
      <c r="C37" s="25"/>
    </row>
  </sheetData>
  <sheetProtection sheet="1" objects="1" scenarios="1" selectLockedCells="1"/>
  <mergeCells count="20">
    <mergeCell ref="D3:E3"/>
    <mergeCell ref="F3:G3"/>
    <mergeCell ref="A11:A14"/>
    <mergeCell ref="A15:A17"/>
    <mergeCell ref="A1:H1"/>
    <mergeCell ref="A2:H2"/>
    <mergeCell ref="C28:F28"/>
    <mergeCell ref="G28:H28"/>
    <mergeCell ref="G29:H29"/>
    <mergeCell ref="G30:H30"/>
    <mergeCell ref="G23:H23"/>
    <mergeCell ref="B23:F23"/>
    <mergeCell ref="C24:F24"/>
    <mergeCell ref="C25:F25"/>
    <mergeCell ref="C26:F26"/>
    <mergeCell ref="C27:F27"/>
    <mergeCell ref="G24:H24"/>
    <mergeCell ref="G25:H25"/>
    <mergeCell ref="G26:H26"/>
    <mergeCell ref="G27:H27"/>
  </mergeCells>
  <pageMargins left="0.7" right="0.7" top="0.75" bottom="0.75" header="0.3" footer="0.3"/>
  <pageSetup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DeYoung, Angelyn</dc:creator>
  <cp:lastModifiedBy>DeYoung, Angelyn</cp:lastModifiedBy>
  <cp:lastPrinted>2011-09-30T17:29:56Z</cp:lastPrinted>
  <dcterms:created xsi:type="dcterms:W3CDTF">2011-09-30T16:48:22Z</dcterms:created>
  <dcterms:modified xsi:type="dcterms:W3CDTF">2011-09-30T19:56:29Z</dcterms:modified>
</cp:coreProperties>
</file>